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G:\Mi unidad\04 SDA\Carpeta de trabajo\04 PMA SML\01 Diagnostico\Anexos\03 Memorias de calculo\"/>
    </mc:Choice>
  </mc:AlternateContent>
  <xr:revisionPtr revIDLastSave="0" documentId="13_ncr:1_{9C5B052A-2CF9-48E3-B856-B42E1374C25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ctu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7" i="1" l="1"/>
  <c r="C7" i="1"/>
  <c r="D7" i="1"/>
  <c r="E7" i="1"/>
  <c r="F7" i="1"/>
  <c r="G7" i="1"/>
  <c r="H7" i="1"/>
  <c r="I7" i="1"/>
  <c r="J7" i="1"/>
  <c r="K7" i="1"/>
  <c r="L7" i="1"/>
  <c r="M7" i="1"/>
  <c r="M13" i="1" l="1"/>
  <c r="B13" i="1" s="1"/>
  <c r="C13" i="1" s="1"/>
  <c r="D13" i="1" s="1"/>
  <c r="E13" i="1" s="1"/>
  <c r="M11" i="1"/>
  <c r="L11" i="1"/>
  <c r="L12" i="1" s="1"/>
  <c r="K11" i="1"/>
  <c r="J11" i="1"/>
  <c r="I11" i="1"/>
  <c r="H11" i="1"/>
  <c r="G11" i="1"/>
  <c r="F11" i="1"/>
  <c r="E11" i="1"/>
  <c r="D11" i="1"/>
  <c r="C11" i="1"/>
  <c r="B11" i="1"/>
  <c r="L15" i="1" l="1"/>
  <c r="M14" i="1"/>
  <c r="M12" i="1" s="1"/>
  <c r="E14" i="1"/>
  <c r="E15" i="1" s="1"/>
  <c r="F13" i="1"/>
  <c r="D14" i="1"/>
  <c r="D15" i="1" l="1"/>
  <c r="D12" i="1"/>
  <c r="M15" i="1"/>
  <c r="E12" i="1"/>
  <c r="F14" i="1"/>
  <c r="G13" i="1"/>
  <c r="V4" i="1"/>
  <c r="W4" i="1"/>
  <c r="X4" i="1"/>
  <c r="Y4" i="1"/>
  <c r="Z4" i="1"/>
  <c r="AA4" i="1"/>
  <c r="AB4" i="1"/>
  <c r="AC4" i="1"/>
  <c r="AD4" i="1"/>
  <c r="AE4" i="1"/>
  <c r="AF4" i="1"/>
  <c r="U4" i="1"/>
  <c r="C5" i="1"/>
  <c r="D5" i="1"/>
  <c r="E5" i="1"/>
  <c r="F5" i="1"/>
  <c r="G5" i="1"/>
  <c r="H5" i="1"/>
  <c r="I5" i="1"/>
  <c r="J5" i="1"/>
  <c r="K5" i="1"/>
  <c r="L5" i="1"/>
  <c r="M5" i="1"/>
  <c r="B5" i="1"/>
  <c r="P4" i="1"/>
  <c r="P3" i="1"/>
  <c r="M3" i="1"/>
  <c r="L3" i="1"/>
  <c r="K3" i="1"/>
  <c r="J3" i="1"/>
  <c r="I3" i="1"/>
  <c r="H3" i="1"/>
  <c r="G3" i="1"/>
  <c r="F3" i="1"/>
  <c r="E3" i="1"/>
  <c r="D3" i="1"/>
  <c r="C3" i="1"/>
  <c r="B14" i="1"/>
  <c r="B15" i="1" s="1"/>
  <c r="C14" i="1"/>
  <c r="F12" i="1" l="1"/>
  <c r="F15" i="1"/>
  <c r="C15" i="1"/>
  <c r="C12" i="1"/>
  <c r="B12" i="1"/>
  <c r="G14" i="1"/>
  <c r="H13" i="1"/>
  <c r="G12" i="1" l="1"/>
  <c r="G15" i="1"/>
  <c r="H14" i="1"/>
  <c r="I13" i="1"/>
  <c r="H12" i="1" l="1"/>
  <c r="H15" i="1"/>
  <c r="I14" i="1"/>
  <c r="J13" i="1"/>
  <c r="I12" i="1" l="1"/>
  <c r="I15" i="1"/>
  <c r="J14" i="1"/>
  <c r="K13" i="1"/>
  <c r="J15" i="1" l="1"/>
  <c r="J12" i="1"/>
  <c r="L14" i="1"/>
  <c r="K14" i="1"/>
  <c r="K15" i="1" l="1"/>
  <c r="K12" i="1"/>
</calcChain>
</file>

<file path=xl/sharedStrings.xml><?xml version="1.0" encoding="utf-8"?>
<sst xmlns="http://schemas.openxmlformats.org/spreadsheetml/2006/main" count="38" uniqueCount="26">
  <si>
    <t>Temp (°C)</t>
  </si>
  <si>
    <t>i</t>
  </si>
  <si>
    <t>Es (mm)</t>
  </si>
  <si>
    <t>f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</si>
  <si>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</si>
  <si>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</si>
  <si>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</si>
  <si>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</si>
  <si>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</si>
  <si>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</si>
  <si>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</si>
  <si>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</si>
  <si>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</si>
  <si>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</si>
  <si>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</si>
  <si>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</si>
  <si>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P(mm)</t>
  </si>
  <si>
    <t>I</t>
  </si>
  <si>
    <t>a</t>
  </si>
  <si>
    <t>n</t>
  </si>
  <si>
    <t>Etp (mm)</t>
  </si>
  <si>
    <t>P-Etp</t>
  </si>
  <si>
    <t>Er</t>
  </si>
  <si>
    <t>S</t>
  </si>
  <si>
    <t>DS</t>
  </si>
  <si>
    <t>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</si>
</sst>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Actual!$A$9</c:f>
              <c:strCache>
                <c:ptCount val="1"/>
                <c:pt idx="0">
                  <c:v>P(mm)</c:v>
                </c:pt>
              </c:strCache>
            </c:strRef>
          </c:tx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Actual!$B$1:$M$1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Actual!$B$9:$M$9</c:f>
              <c:numCache>
                <c:formatCode>0.00</c:formatCode>
                <c:ptCount val="12"/>
                <c:pt idx="0">
                  <c:v>53.43473694316436</c:v>
                </c:pt>
                <c:pt idx="1">
                  <c:v>67.485974569039087</c:v>
                </c:pt>
                <c:pt idx="2">
                  <c:v>109.35402113459401</c:v>
                </c:pt>
                <c:pt idx="3">
                  <c:v>120.38629922135706</c:v>
                </c:pt>
                <c:pt idx="4">
                  <c:v>111.55622004608296</c:v>
                </c:pt>
                <c:pt idx="5">
                  <c:v>55.453741679467484</c:v>
                </c:pt>
                <c:pt idx="6">
                  <c:v>38.77445387274016</c:v>
                </c:pt>
                <c:pt idx="7">
                  <c:v>44.59949596774193</c:v>
                </c:pt>
                <c:pt idx="8">
                  <c:v>61.66539362519201</c:v>
                </c:pt>
                <c:pt idx="9">
                  <c:v>112.36961405529952</c:v>
                </c:pt>
                <c:pt idx="10">
                  <c:v>143.24075460829494</c:v>
                </c:pt>
                <c:pt idx="11">
                  <c:v>82.201317663817662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7-41CA-9DBC-2309FF4287C7}"/>
            </c:ext>
          </c:extLst>
        </c:ser>
        <c:ser>
          <c:idx val="2"/>
          <c:order val="1"/>
          <c:tx>
            <c:strRef>
              <c:f>Actual!$A$15</c:f>
              <c:strCache>
                <c:ptCount val="1"/>
                <c:pt idx="0">
                  <c:v>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Actual!$B$15:$M$15</c:f>
              <c:numCache>
                <c:formatCode>0.00</c:formatCode>
                <c:ptCount val="12"/>
                <c:pt idx="0">
                  <c:v>55.079502859179634</c:v>
                </c:pt>
                <c:pt idx="1">
                  <c:v>52.459945486141912</c:v>
                </c:pt>
                <c:pt idx="2">
                  <c:v>61.261754510485204</c:v>
                </c:pt>
                <c:pt idx="3">
                  <c:v>62.978575777173361</c:v>
                </c:pt>
                <c:pt idx="4">
                  <c:v>67.423436232303487</c:v>
                </c:pt>
                <c:pt idx="5">
                  <c:v>62.745081035080375</c:v>
                </c:pt>
                <c:pt idx="6">
                  <c:v>57.807299234067791</c:v>
                </c:pt>
                <c:pt idx="7">
                  <c:v>55.993478057334016</c:v>
                </c:pt>
                <c:pt idx="8">
                  <c:v>56.991203406827104</c:v>
                </c:pt>
                <c:pt idx="9">
                  <c:v>58.019432561666946</c:v>
                </c:pt>
                <c:pt idx="10">
                  <c:v>55.334202743117139</c:v>
                </c:pt>
                <c:pt idx="11">
                  <c:v>55.188999235160082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37-41CA-9DBC-2309FF4287C7}"/>
            </c:ext>
          </c:extLst>
        </c:ser>
        <c:ser>
          <c:idx val="0"/>
          <c:order val="2"/>
          <c:tx>
            <c:strRef>
              <c:f>Actual!$A$7</c:f>
              <c:strCache>
                <c:ptCount val="1"/>
                <c:pt idx="0">
                  <c:v>Etp (mm)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Actual!$B$1:$M$1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Actual!$B$7:$M$7</c:f>
              <c:numCache>
                <c:formatCode>0.00</c:formatCode>
                <c:ptCount val="12"/>
                <c:pt idx="0">
                  <c:v>55.093179304818058</c:v>
                </c:pt>
                <c:pt idx="1">
                  <c:v>52.459945486141912</c:v>
                </c:pt>
                <c:pt idx="2">
                  <c:v>61.261754510485204</c:v>
                </c:pt>
                <c:pt idx="3">
                  <c:v>62.978575777173361</c:v>
                </c:pt>
                <c:pt idx="4">
                  <c:v>67.423436232303487</c:v>
                </c:pt>
                <c:pt idx="5">
                  <c:v>63.024570799040553</c:v>
                </c:pt>
                <c:pt idx="6">
                  <c:v>61.753183901818126</c:v>
                </c:pt>
                <c:pt idx="7">
                  <c:v>61.399977294075306</c:v>
                </c:pt>
                <c:pt idx="8">
                  <c:v>56.991203406827104</c:v>
                </c:pt>
                <c:pt idx="9">
                  <c:v>58.019432561666946</c:v>
                </c:pt>
                <c:pt idx="10">
                  <c:v>55.334202743117139</c:v>
                </c:pt>
                <c:pt idx="11">
                  <c:v>55.188999235160082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7-41CA-9DBC-2309FF42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639535"/>
        <c:axId val="627629551"/>
      </c:lineChart>
      <c:catAx>
        <c:axId val="62763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7629551"/>
        <c:crosses val="autoZero"/>
        <c:auto val="1"/>
        <c:lblAlgn val="ctr"/>
        <c:lblOffset val="100"/>
        <c:noMultiLvlLbl val="0"/>
      </c:catAx>
      <c:valAx>
        <c:axId val="62762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7639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361950</xdr:colOff>
      <xdr:row>7</xdr:row>
      <xdr:rowOff>4762</xdr:rowOff>
    </xdr:from>
    <xdr:to>
      <xdr:col>21</xdr:col>
      <xdr:colOff>57150</xdr:colOff>
      <xdr:row>21</xdr:row>
      <xdr:rowOff>80962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6F6C5D2-AF81-20CD-2FF8-3E0D80478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5"/>
  <sheetViews>
    <sheetView tabSelected="1" workbookViewId="0">
      <selection activeCell="C15" sqref="C15"/>
    </sheetView>
  </sheetViews>
  <sheetFormatPr baseColWidth="10" defaultColWidth="9.140625" defaultRowHeight="15" x14ac:dyDescent="0.25"/>
  <sheetData>
    <row r="1" spans="1:32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U1" t="s">
        <v>4</v>
      </c>
      <c r="V1" t="s">
        <v>5</v>
      </c>
      <c r="W1" t="s">
        <v>6</v>
      </c>
      <c r="X1" t="s">
        <v>7</v>
      </c>
      <c r="Y1" t="s">
        <v>8</v>
      </c>
      <c r="Z1" t="s">
        <v>9</v>
      </c>
      <c r="AA1" t="s">
        <v>10</v>
      </c>
      <c r="AB1" t="s">
        <v>11</v>
      </c>
      <c r="AC1" t="s">
        <v>12</v>
      </c>
      <c r="AD1" t="s">
        <v>13</v>
      </c>
      <c r="AE1" t="s">
        <v>14</v>
      </c>
      <c r="AF1" t="s">
        <v>15</v>
      </c>
    </row>
    <row r="2" spans="1:32" x14ac:dyDescent="0.25">
      <c r="A2" t="s">
        <v>0</v>
      </c>
      <c r="B2" s="2">
        <v>14.6010415695837</v>
      </c>
      <c r="C2" s="2">
        <v>14.963127992947358</v>
      </c>
      <c r="D2" s="2">
        <v>15.175581242175907</v>
      </c>
      <c r="E2" s="2">
        <v>15.31555186363434</v>
      </c>
      <c r="F2" s="2">
        <v>15.370991945424416</v>
      </c>
      <c r="G2" s="2">
        <v>14.864984464477802</v>
      </c>
      <c r="H2" s="2">
        <v>14.482449858454697</v>
      </c>
      <c r="I2" s="2">
        <v>14.572940828737275</v>
      </c>
      <c r="J2" s="2">
        <v>14.462865383616883</v>
      </c>
      <c r="K2" s="2">
        <v>14.787202968901308</v>
      </c>
      <c r="L2" s="2">
        <v>14.973430617298561</v>
      </c>
      <c r="M2" s="2">
        <v>14.78716354004936</v>
      </c>
      <c r="T2">
        <v>0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</row>
    <row r="3" spans="1:32" x14ac:dyDescent="0.25">
      <c r="A3" t="s">
        <v>1</v>
      </c>
      <c r="B3" s="2">
        <f>(B2/5)^1.514</f>
        <v>5.0656659030242697</v>
      </c>
      <c r="C3" s="2">
        <f t="shared" ref="C3:M3" si="0">(C2/5)^1.514</f>
        <v>5.2570645931804965</v>
      </c>
      <c r="D3" s="2">
        <f t="shared" si="0"/>
        <v>5.3704842736000611</v>
      </c>
      <c r="E3" s="2">
        <f t="shared" si="0"/>
        <v>5.4456565310476446</v>
      </c>
      <c r="F3" s="2">
        <f t="shared" si="0"/>
        <v>5.4755289873385706</v>
      </c>
      <c r="G3" s="2">
        <f t="shared" si="0"/>
        <v>5.2049481234795172</v>
      </c>
      <c r="H3" s="2">
        <f t="shared" si="0"/>
        <v>5.003504010511433</v>
      </c>
      <c r="I3" s="2">
        <f t="shared" si="0"/>
        <v>5.0509128663453939</v>
      </c>
      <c r="J3" s="2">
        <f t="shared" si="0"/>
        <v>4.9932635607629043</v>
      </c>
      <c r="K3" s="2">
        <f t="shared" si="0"/>
        <v>5.1637697490258567</v>
      </c>
      <c r="L3" s="2">
        <f t="shared" si="0"/>
        <v>5.2625457407787701</v>
      </c>
      <c r="M3" s="2">
        <f t="shared" si="0"/>
        <v>5.1637489031309309</v>
      </c>
      <c r="O3" t="s">
        <v>17</v>
      </c>
      <c r="P3">
        <f>SUM(B3:M3)</f>
        <v>62.457093242225852</v>
      </c>
      <c r="T3">
        <v>10</v>
      </c>
      <c r="U3">
        <v>0.97</v>
      </c>
      <c r="V3">
        <v>0.98</v>
      </c>
      <c r="W3">
        <v>1</v>
      </c>
      <c r="X3">
        <v>1.03</v>
      </c>
      <c r="Y3">
        <v>1.05</v>
      </c>
      <c r="Z3">
        <v>1.06</v>
      </c>
      <c r="AA3">
        <v>1.05</v>
      </c>
      <c r="AB3">
        <v>1.04</v>
      </c>
      <c r="AC3">
        <v>1.02</v>
      </c>
      <c r="AD3">
        <v>0.99</v>
      </c>
      <c r="AE3">
        <v>0.97</v>
      </c>
      <c r="AF3">
        <v>0.96</v>
      </c>
    </row>
    <row r="4" spans="1:32" x14ac:dyDescent="0.25">
      <c r="A4" t="s">
        <v>19</v>
      </c>
      <c r="B4">
        <v>31</v>
      </c>
      <c r="C4">
        <v>28</v>
      </c>
      <c r="D4">
        <v>31</v>
      </c>
      <c r="E4">
        <v>30</v>
      </c>
      <c r="F4">
        <v>31</v>
      </c>
      <c r="G4">
        <v>30</v>
      </c>
      <c r="H4">
        <v>31</v>
      </c>
      <c r="I4">
        <v>31</v>
      </c>
      <c r="J4">
        <v>30</v>
      </c>
      <c r="K4">
        <v>31</v>
      </c>
      <c r="L4">
        <v>30</v>
      </c>
      <c r="M4">
        <v>31</v>
      </c>
      <c r="O4" t="s">
        <v>18</v>
      </c>
      <c r="P4">
        <f>((0.000000675)*(P3^3))-((0.0000771)*(P3^2))+((0.01792)*P3)+0.49239</f>
        <v>1.4753183635022031</v>
      </c>
      <c r="T4">
        <v>4</v>
      </c>
      <c r="U4" s="1">
        <f>((U2-U3)*($T$4-$T$3)/($T$3-$T$2))+U3</f>
        <v>0.95199999999999996</v>
      </c>
      <c r="V4" s="1">
        <f t="shared" ref="V4:AF4" si="1">((V2-V3)*($T$4-$T$3)/($T$3-$T$2))+V3</f>
        <v>0.96799999999999997</v>
      </c>
      <c r="W4" s="1">
        <f t="shared" si="1"/>
        <v>1</v>
      </c>
      <c r="X4" s="1">
        <f t="shared" si="1"/>
        <v>1.048</v>
      </c>
      <c r="Y4" s="1">
        <f t="shared" si="1"/>
        <v>1.08</v>
      </c>
      <c r="Z4" s="1">
        <f t="shared" si="1"/>
        <v>1.0960000000000001</v>
      </c>
      <c r="AA4" s="1">
        <f t="shared" si="1"/>
        <v>1.08</v>
      </c>
      <c r="AB4" s="1">
        <f t="shared" si="1"/>
        <v>1.0640000000000001</v>
      </c>
      <c r="AC4" s="1">
        <f t="shared" si="1"/>
        <v>1.032</v>
      </c>
      <c r="AD4" s="1">
        <f t="shared" si="1"/>
        <v>0.98399999999999999</v>
      </c>
      <c r="AE4" s="1">
        <f t="shared" si="1"/>
        <v>0.95199999999999996</v>
      </c>
      <c r="AF4" s="1">
        <f t="shared" si="1"/>
        <v>0.93599999999999994</v>
      </c>
    </row>
    <row r="5" spans="1:32" x14ac:dyDescent="0.25">
      <c r="A5" t="s">
        <v>2</v>
      </c>
      <c r="B5" s="2">
        <f>16*(B4/30)*(10*B2/$P$3)^$P$4</f>
        <v>57.870986664724853</v>
      </c>
      <c r="C5" s="2">
        <f t="shared" ref="C5:M5" si="2">16*(C4/30)*(10*C2/$P$3)^$P$4</f>
        <v>54.194158560063961</v>
      </c>
      <c r="D5" s="2">
        <f t="shared" si="2"/>
        <v>61.261754510485204</v>
      </c>
      <c r="E5" s="2">
        <f t="shared" si="2"/>
        <v>60.094060856081448</v>
      </c>
      <c r="F5" s="2">
        <f t="shared" si="2"/>
        <v>62.429107622503231</v>
      </c>
      <c r="G5" s="2">
        <f t="shared" si="2"/>
        <v>57.504170437080795</v>
      </c>
      <c r="H5" s="2">
        <f t="shared" si="2"/>
        <v>57.178873983164927</v>
      </c>
      <c r="I5" s="2">
        <f t="shared" si="2"/>
        <v>57.706745577138442</v>
      </c>
      <c r="J5" s="2">
        <f t="shared" si="2"/>
        <v>55.224034308940993</v>
      </c>
      <c r="K5" s="2">
        <f t="shared" si="2"/>
        <v>58.962837969173727</v>
      </c>
      <c r="L5" s="2">
        <f t="shared" si="2"/>
        <v>58.124162545291114</v>
      </c>
      <c r="M5" s="2">
        <f t="shared" si="2"/>
        <v>58.962606020470176</v>
      </c>
    </row>
    <row r="6" spans="1:32" x14ac:dyDescent="0.25">
      <c r="A6" t="s">
        <v>3</v>
      </c>
      <c r="B6" s="1">
        <v>0.95199999999999996</v>
      </c>
      <c r="C6" s="1">
        <v>0.96799999999999997</v>
      </c>
      <c r="D6" s="1">
        <v>1</v>
      </c>
      <c r="E6" s="1">
        <v>1.048</v>
      </c>
      <c r="F6" s="1">
        <v>1.08</v>
      </c>
      <c r="G6" s="1">
        <v>1.0960000000000001</v>
      </c>
      <c r="H6" s="1">
        <v>1.08</v>
      </c>
      <c r="I6" s="1">
        <v>1.0640000000000001</v>
      </c>
      <c r="J6" s="1">
        <v>1.032</v>
      </c>
      <c r="K6" s="1">
        <v>0.98399999999999999</v>
      </c>
      <c r="L6" s="1">
        <v>0.95199999999999996</v>
      </c>
      <c r="M6" s="1">
        <v>0.93599999999999994</v>
      </c>
    </row>
    <row r="7" spans="1:32" x14ac:dyDescent="0.25">
      <c r="A7" t="s">
        <v>20</v>
      </c>
      <c r="B7" s="1">
        <f>B6*B5</f>
        <v>55.093179304818058</v>
      </c>
      <c r="C7" s="1">
        <f t="shared" ref="C7:M7" si="3">C6*C5</f>
        <v>52.459945486141912</v>
      </c>
      <c r="D7" s="1">
        <f t="shared" si="3"/>
        <v>61.261754510485204</v>
      </c>
      <c r="E7" s="1">
        <f t="shared" si="3"/>
        <v>62.978575777173361</v>
      </c>
      <c r="F7" s="1">
        <f t="shared" si="3"/>
        <v>67.423436232303487</v>
      </c>
      <c r="G7" s="1">
        <f t="shared" si="3"/>
        <v>63.024570799040553</v>
      </c>
      <c r="H7" s="1">
        <f t="shared" si="3"/>
        <v>61.753183901818126</v>
      </c>
      <c r="I7" s="1">
        <f t="shared" si="3"/>
        <v>61.399977294075306</v>
      </c>
      <c r="J7" s="1">
        <f t="shared" si="3"/>
        <v>56.991203406827104</v>
      </c>
      <c r="K7" s="1">
        <f t="shared" si="3"/>
        <v>58.019432561666946</v>
      </c>
      <c r="L7" s="1">
        <f t="shared" si="3"/>
        <v>55.334202743117139</v>
      </c>
      <c r="M7" s="1">
        <f t="shared" si="3"/>
        <v>55.188999235160082</v>
      </c>
    </row>
    <row r="9" spans="1:32" x14ac:dyDescent="0.25">
      <c r="A9" t="s">
        <v>16</v>
      </c>
      <c r="B9" s="1">
        <v>53.43473694316436</v>
      </c>
      <c r="C9" s="1">
        <v>67.485974569039087</v>
      </c>
      <c r="D9" s="1">
        <v>109.35402113459401</v>
      </c>
      <c r="E9" s="1">
        <v>120.38629922135706</v>
      </c>
      <c r="F9" s="1">
        <v>111.55622004608296</v>
      </c>
      <c r="G9" s="1">
        <v>55.453741679467484</v>
      </c>
      <c r="H9" s="1">
        <v>38.77445387274016</v>
      </c>
      <c r="I9" s="1">
        <v>44.59949596774193</v>
      </c>
      <c r="J9" s="1">
        <v>61.66539362519201</v>
      </c>
      <c r="K9" s="1">
        <v>112.36961405529952</v>
      </c>
      <c r="L9" s="1">
        <v>143.24075460829494</v>
      </c>
      <c r="M9" s="1">
        <v>82.201317663817662</v>
      </c>
    </row>
    <row r="11" spans="1:32" x14ac:dyDescent="0.25">
      <c r="A11" t="s">
        <v>21</v>
      </c>
      <c r="B11" s="1">
        <f>B9-B7</f>
        <v>-1.6584423616536981</v>
      </c>
      <c r="C11" s="1">
        <f t="shared" ref="C11:M11" si="4">C9-C7</f>
        <v>15.026029082897175</v>
      </c>
      <c r="D11" s="1">
        <f t="shared" si="4"/>
        <v>48.092266624108802</v>
      </c>
      <c r="E11" s="1">
        <f t="shared" si="4"/>
        <v>57.407723444183702</v>
      </c>
      <c r="F11" s="1">
        <f t="shared" si="4"/>
        <v>44.132783813779469</v>
      </c>
      <c r="G11" s="1">
        <f t="shared" si="4"/>
        <v>-7.5708291195730695</v>
      </c>
      <c r="H11" s="1">
        <f t="shared" si="4"/>
        <v>-22.978730029077965</v>
      </c>
      <c r="I11" s="1">
        <f t="shared" si="4"/>
        <v>-16.800481326333376</v>
      </c>
      <c r="J11" s="1">
        <f t="shared" si="4"/>
        <v>4.674190218364906</v>
      </c>
      <c r="K11" s="1">
        <f t="shared" si="4"/>
        <v>54.350181493632576</v>
      </c>
      <c r="L11" s="1">
        <f t="shared" si="4"/>
        <v>87.906551865177789</v>
      </c>
      <c r="M11" s="1">
        <f t="shared" si="4"/>
        <v>27.012318428657579</v>
      </c>
    </row>
    <row r="12" spans="1:32" x14ac:dyDescent="0.25">
      <c r="A12" t="s">
        <v>25</v>
      </c>
      <c r="B12">
        <f>IF(B11&lt;0,B11-B14,B7)</f>
        <v>-3.303208277668972</v>
      </c>
      <c r="C12">
        <f t="shared" ref="C12:M12" si="5">IF(C11&lt;0,C11-C14,C7)</f>
        <v>52.459945486141912</v>
      </c>
      <c r="D12">
        <f t="shared" si="5"/>
        <v>61.261754510485204</v>
      </c>
      <c r="E12">
        <f t="shared" si="5"/>
        <v>62.978575777173361</v>
      </c>
      <c r="F12">
        <f t="shared" si="5"/>
        <v>67.423436232303487</v>
      </c>
      <c r="G12">
        <f t="shared" si="5"/>
        <v>-0.27948976396017855</v>
      </c>
      <c r="H12">
        <f t="shared" si="5"/>
        <v>-3.9458846677503345</v>
      </c>
      <c r="I12">
        <f t="shared" si="5"/>
        <v>-5.4064992367412898</v>
      </c>
      <c r="J12">
        <f t="shared" si="5"/>
        <v>56.991203406827104</v>
      </c>
      <c r="K12">
        <f t="shared" si="5"/>
        <v>58.019432561666946</v>
      </c>
      <c r="L12">
        <f t="shared" si="5"/>
        <v>55.334202743117139</v>
      </c>
      <c r="M12">
        <f t="shared" si="5"/>
        <v>55.188999235160082</v>
      </c>
    </row>
    <row r="13" spans="1:32" x14ac:dyDescent="0.25">
      <c r="A13" t="s">
        <v>23</v>
      </c>
      <c r="B13" s="2">
        <f>MIN((M13*(EXP(-(B7-B9)/100))),100)</f>
        <v>98.355234083984726</v>
      </c>
      <c r="C13" s="2">
        <f>MIN((B13*(EXP(-(C7-C9)/100))),100)</f>
        <v>100</v>
      </c>
      <c r="D13" s="2">
        <f t="shared" ref="D13:K13" si="6">MIN((C13*(EXP(-(D7-D9)/100))),100)</f>
        <v>100</v>
      </c>
      <c r="E13" s="2">
        <f t="shared" si="6"/>
        <v>100</v>
      </c>
      <c r="F13" s="2">
        <f t="shared" si="6"/>
        <v>100</v>
      </c>
      <c r="G13" s="2">
        <f t="shared" si="6"/>
        <v>92.708660644387109</v>
      </c>
      <c r="H13" s="2">
        <f t="shared" si="6"/>
        <v>73.675815283059478</v>
      </c>
      <c r="I13" s="2">
        <f t="shared" si="6"/>
        <v>62.281833193467392</v>
      </c>
      <c r="J13" s="2">
        <f t="shared" si="6"/>
        <v>65.262113952911335</v>
      </c>
      <c r="K13" s="2">
        <f t="shared" si="6"/>
        <v>100</v>
      </c>
      <c r="L13" s="3">
        <v>100</v>
      </c>
      <c r="M13" s="2">
        <f>MIN((L13*EXP(-(M7-M9)/100)),100)</f>
        <v>100</v>
      </c>
    </row>
    <row r="14" spans="1:32" x14ac:dyDescent="0.25">
      <c r="A14" t="s">
        <v>24</v>
      </c>
      <c r="B14" s="1">
        <f>M13-B13</f>
        <v>1.6447659160152739</v>
      </c>
      <c r="C14" s="1">
        <f>C13-B13</f>
        <v>1.6447659160152739</v>
      </c>
      <c r="D14" s="1">
        <f t="shared" ref="D14:M14" si="7">D13-C13</f>
        <v>0</v>
      </c>
      <c r="E14" s="1">
        <f t="shared" si="7"/>
        <v>0</v>
      </c>
      <c r="F14" s="1">
        <f t="shared" si="7"/>
        <v>0</v>
      </c>
      <c r="G14" s="1">
        <f t="shared" si="7"/>
        <v>-7.2913393556128909</v>
      </c>
      <c r="H14" s="1">
        <f t="shared" si="7"/>
        <v>-19.032845361327631</v>
      </c>
      <c r="I14" s="1">
        <f t="shared" si="7"/>
        <v>-11.393982089592086</v>
      </c>
      <c r="J14" s="1">
        <f t="shared" si="7"/>
        <v>2.9802807594439429</v>
      </c>
      <c r="K14" s="1">
        <f t="shared" si="7"/>
        <v>34.737886047088665</v>
      </c>
      <c r="L14" s="1">
        <f t="shared" si="7"/>
        <v>0</v>
      </c>
      <c r="M14" s="1">
        <f t="shared" si="7"/>
        <v>0</v>
      </c>
    </row>
    <row r="15" spans="1:32" x14ac:dyDescent="0.25">
      <c r="A15" t="s">
        <v>22</v>
      </c>
      <c r="B15" s="1">
        <f>IF(B11&gt;0,B7,B9+ABS(B14))</f>
        <v>55.079502859179634</v>
      </c>
      <c r="C15" s="1">
        <f t="shared" ref="C15:M15" si="8">IF(C11&gt;0,C7,C9+ABS(C14))</f>
        <v>52.459945486141912</v>
      </c>
      <c r="D15" s="1">
        <f t="shared" si="8"/>
        <v>61.261754510485204</v>
      </c>
      <c r="E15" s="1">
        <f t="shared" si="8"/>
        <v>62.978575777173361</v>
      </c>
      <c r="F15" s="1">
        <f t="shared" si="8"/>
        <v>67.423436232303487</v>
      </c>
      <c r="G15" s="1">
        <f t="shared" si="8"/>
        <v>62.745081035080375</v>
      </c>
      <c r="H15" s="1">
        <f t="shared" si="8"/>
        <v>57.807299234067791</v>
      </c>
      <c r="I15" s="1">
        <f t="shared" si="8"/>
        <v>55.993478057334016</v>
      </c>
      <c r="J15" s="1">
        <f t="shared" si="8"/>
        <v>56.991203406827104</v>
      </c>
      <c r="K15" s="1">
        <f t="shared" si="8"/>
        <v>58.019432561666946</v>
      </c>
      <c r="L15" s="1">
        <f t="shared" si="8"/>
        <v>55.334202743117139</v>
      </c>
      <c r="M15" s="1">
        <f t="shared" si="8"/>
        <v>55.188999235160082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</dc:creator>
  <cp:lastModifiedBy>Hernan</cp:lastModifiedBy>
  <dcterms:created xsi:type="dcterms:W3CDTF">2015-06-05T18:17:20Z</dcterms:created>
  <dcterms:modified xsi:type="dcterms:W3CDTF">2023-01-06T15:18:45Z</dcterms:modified>
</cp:coreProperties>
</file>